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Calculator" sheetId="1" state="visible" r:id="rId3"/>
    <sheet name="Reference Scenarios" sheetId="2" state="visible" r:id="rId4"/>
    <sheet name="Assumptions" sheetId="3" state="visible" r:id="rId5"/>
  </sheets>
  <definedNames>
    <definedName function="false" hidden="false" localSheetId="2" name="_xlnm.Print_Area" vbProcedure="false">Assumptions!$B$2:$D$20</definedName>
    <definedName function="false" hidden="false" localSheetId="0" name="_xlnm.Print_Area" vbProcedure="false">Calculator!$B$2:$F$42</definedName>
    <definedName function="false" hidden="false" localSheetId="1" name="_xlnm.Print_Area" vbProcedure="false">'Reference Scenarios'!$B$2:$E$17</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<sst xmlns="http://schemas.openxmlformats.org/spreadsheetml/2006/main" count="84" uniqueCount="80">
  <si>
    <t xml:space="preserve">Turkey Business Setup &amp; First-Year Cost Calculator</t>
  </si>
  <si>
    <t xml:space="preserve">2026 edition · by Şahin Tuhan, SMMM · sahintuhan.co</t>
  </si>
  <si>
    <t xml:space="preserve">Fill in the blue cells below. Everything else calculates automatically. Figures are 2026 estimates for a Limited Şirket (LLC) in Istanbul and exclude your share capital.</t>
  </si>
  <si>
    <t xml:space="preserve">YOUR INPUTS</t>
  </si>
  <si>
    <t xml:space="preserve">Sector</t>
  </si>
  <si>
    <t xml:space="preserve">Consulting / Services</t>
  </si>
  <si>
    <t xml:space="preserve">Pick from the dropdown. Affects the SGK employer rate used.</t>
  </si>
  <si>
    <t xml:space="preserve">Number of employees (excl. yourself)</t>
  </si>
  <si>
    <t xml:space="preserve">Drives the payroll block, the biggest variable cost.</t>
  </si>
  <si>
    <t xml:space="preserve">Average gross monthly salary per employee (TL)</t>
  </si>
  <si>
    <t xml:space="preserve">2026 gross minimum wage is 33,030 TL. SGK ceiling is 297,270 TL.</t>
  </si>
  <si>
    <t xml:space="preserve">Office type</t>
  </si>
  <si>
    <t xml:space="preserve">Virtual office</t>
  </si>
  <si>
    <t xml:space="preserve">Every company needs a registered address; virtual works in most cases.</t>
  </si>
  <si>
    <t xml:space="preserve">Monthly SMMM (accounting) fee (TL)</t>
  </si>
  <si>
    <t xml:space="preserve">Typically USD 500-1,000/month (~23,000-46,000 TL); higher with FX invoicing &amp; payroll.</t>
  </si>
  <si>
    <t xml:space="preserve">USD/TL rate (for the USD summary)</t>
  </si>
  <si>
    <t xml:space="preserve">Update to today's rate for an accurate USD figure.</t>
  </si>
  <si>
    <t xml:space="preserve">ONE-TIME SETUP COSTS</t>
  </si>
  <si>
    <t xml:space="preserve">Item</t>
  </si>
  <si>
    <t xml:space="preserve">Low (TL)</t>
  </si>
  <si>
    <t xml:space="preserve">High (TL)</t>
  </si>
  <si>
    <t xml:space="preserve">Notary (PoA, signature circular)</t>
  </si>
  <si>
    <t xml:space="preserve">Trade Registry + Competition Authority + Gazette</t>
  </si>
  <si>
    <t xml:space="preserve">Sworn translation of foreign documents</t>
  </si>
  <si>
    <t xml:space="preserve">CPA / SMMM formation service</t>
  </si>
  <si>
    <t xml:space="preserve">E-signature + electronic seal (mali mühür)</t>
  </si>
  <si>
    <t xml:space="preserve">Office setup (deposit / first cost, if physical)</t>
  </si>
  <si>
    <t xml:space="preserve">Total one-time setup</t>
  </si>
  <si>
    <t xml:space="preserve">MONTHLY RUNNING COSTS</t>
  </si>
  <si>
    <t xml:space="preserve">Per month (TL)</t>
  </si>
  <si>
    <t xml:space="preserve">Mandatory accounting (SMMM)</t>
  </si>
  <si>
    <t xml:space="preserve">Office (monthly)</t>
  </si>
  <si>
    <t xml:space="preserve">Payroll employer cost (total)</t>
  </si>
  <si>
    <t xml:space="preserve">Gross × employer multiplier (SGK, unemployment, stamp), capped at SGK ceiling.</t>
  </si>
  <si>
    <t xml:space="preserve">Total monthly running cost</t>
  </si>
  <si>
    <t xml:space="preserve">FIRST-YEAR TOTAL (setup + 12 months)</t>
  </si>
  <si>
    <t xml:space="preserve">Annual running cost (12 × monthly)</t>
  </si>
  <si>
    <t xml:space="preserve">First-year total (low setup estimate)</t>
  </si>
  <si>
    <t xml:space="preserve">First-year total (high setup estimate)</t>
  </si>
  <si>
    <t xml:space="preserve">First-year total in USD (midpoint)</t>
  </si>
  <si>
    <t xml:space="preserve">These are 2026 planning estimates, not a quote. They exclude your share capital, your own salary, and one-off annual items like chamber dues. For an exact figure for your situation, book a consultation at sahintuhan.co/en/contact. Not legal or tax advice.</t>
  </si>
  <si>
    <t xml:space="preserve">Three Reference Scenarios (2026)</t>
  </si>
  <si>
    <t xml:space="preserve">Illustrative first-year figures. Use these to sanity-check your own numbers on the Calculator tab.</t>
  </si>
  <si>
    <t xml:space="preserve">A · Solo consultant LTD</t>
  </si>
  <si>
    <t xml:space="preserve">B · E-export company</t>
  </si>
  <si>
    <t xml:space="preserve">C · Funded startup (4 staff)</t>
  </si>
  <si>
    <t xml:space="preserve">Employees</t>
  </si>
  <si>
    <t xml:space="preserve">Avg gross salary (TL)</t>
  </si>
  <si>
    <t xml:space="preserve">-</t>
  </si>
  <si>
    <t xml:space="preserve">Virtual</t>
  </si>
  <si>
    <t xml:space="preserve">Physical</t>
  </si>
  <si>
    <t xml:space="preserve">Monthly SMMM (TL)</t>
  </si>
  <si>
    <t xml:space="preserve">Setup cost (TL, midpoint)</t>
  </si>
  <si>
    <t xml:space="preserve">Monthly running (TL)</t>
  </si>
  <si>
    <t xml:space="preserve">Annual running (TL)</t>
  </si>
  <si>
    <t xml:space="preserve">First-year total (TL)</t>
  </si>
  <si>
    <t xml:space="preserve">Takeaway: setup is a one-time hill; the monthly running cost is the mountain, and its size is driven almost entirely by whether you have employees. Scenario C's payroll block dwarfs everything else. Excludes share capital and the founder's own salary.</t>
  </si>
  <si>
    <t xml:space="preserve">Assumptions &amp; 2026 Reference Data</t>
  </si>
  <si>
    <t xml:space="preserve">Editable assumptions used by the Calculator. Sources noted on the right.</t>
  </si>
  <si>
    <t xml:space="preserve">Parameter</t>
  </si>
  <si>
    <t xml:space="preserve">Value</t>
  </si>
  <si>
    <t xml:space="preserve">Source / note</t>
  </si>
  <si>
    <t xml:space="preserve">Gross minimum wage 2026 (TL/month)</t>
  </si>
  <si>
    <t xml:space="preserve">Official Gazette; baseline for SGK</t>
  </si>
  <si>
    <t xml:space="preserve">SGK premium ceiling 2026 (TL/month)</t>
  </si>
  <si>
    <t xml:space="preserve">9× gross minimum wage (SPEK)</t>
  </si>
  <si>
    <t xml:space="preserve">Employer cost multiplier — general</t>
  </si>
  <si>
    <t xml:space="preserve">SGK 20.75% + unemployment + stamp 0.759%, approx</t>
  </si>
  <si>
    <t xml:space="preserve">Employer cost multiplier — manufacturing</t>
  </si>
  <si>
    <t xml:space="preserve">With 5-point SGK discount for manufacturing</t>
  </si>
  <si>
    <t xml:space="preserve">Corporate tax rate 2026</t>
  </si>
  <si>
    <t xml:space="preserve">Law No. 5520; standard rate</t>
  </si>
  <si>
    <t xml:space="preserve">Domestic minimum corporate tax 2026</t>
  </si>
  <si>
    <t xml:space="preserve">New 2026 floor on adjusted base</t>
  </si>
  <si>
    <t xml:space="preserve">Standard VAT (KDV) rate</t>
  </si>
  <si>
    <t xml:space="preserve">Reduced rates 10% and 1% also exist</t>
  </si>
  <si>
    <t xml:space="preserve">Payroll stamp duty</t>
  </si>
  <si>
    <t xml:space="preserve">0.759% on gross salary</t>
  </si>
  <si>
    <t xml:space="preserve">All figures are 2026 estimates compiled from public Turkish tax and social security guidance as of mid-2026. Notary tariffs, SGK rates, and wage thresholds are revised at least annually (often on 1 January). Verify current figures before relying on them. Prepared by Şahin Tuhan, SMMM — sahintuhan.co. Not legal or tax advice.</t>
  </si>
</sst>
</file>

<file path=xl/styles.xml><?xml version="1.0" encoding="utf-8"?>
<styleSheet xmlns="http://schemas.openxmlformats.org/spreadsheetml/2006/main">
  <numFmts count="6">
    <numFmt numFmtId="164" formatCode="General"/>
    <numFmt numFmtId="165" formatCode="#,##0"/>
    <numFmt numFmtId="166" formatCode="\$#,##0"/>
    <numFmt numFmtId="167" formatCode="0.00"/>
    <numFmt numFmtId="168" formatCode="0.0%"/>
    <numFmt numFmtId="169" formatCode="0.000%"/>
  </numFmts>
  <fonts count="23">
    <font>
      <sz val="11"/>
      <color theme="1"/>
      <name val="Calibri"/>
      <family val="2"/>
      <charset val="1"/>
    </font>
    <font>
      <sz val="10"/>
      <name val="Arial"/>
      <family val="0"/>
    </font>
    <font>
      <sz val="10"/>
      <name val="Arial"/>
      <family val="0"/>
    </font>
    <font>
      <sz val="10"/>
      <name val="Arial"/>
      <family val="0"/>
    </font>
    <font>
      <b val="true"/>
      <sz val="16"/>
      <color rgb="FF0A2540"/>
      <name val="Arial"/>
      <family val="0"/>
      <charset val="1"/>
    </font>
    <font>
      <i val="true"/>
      <sz val="9"/>
      <color rgb="FFB4863F"/>
      <name val="Arial"/>
      <family val="0"/>
      <charset val="1"/>
    </font>
    <font>
      <sz val="9"/>
      <color rgb="FF6B6D70"/>
      <name val="Arial"/>
      <family val="0"/>
      <charset val="1"/>
    </font>
    <font>
      <b val="true"/>
      <sz val="11"/>
      <color rgb="FFFFFFFF"/>
      <name val="Arial"/>
      <family val="0"/>
      <charset val="1"/>
    </font>
    <font>
      <sz val="10"/>
      <color rgb="FF000000"/>
      <name val="Arial"/>
      <family val="0"/>
      <charset val="1"/>
    </font>
    <font>
      <b val="true"/>
      <sz val="10"/>
      <color rgb="FF0000FF"/>
      <name val="Arial"/>
      <family val="0"/>
      <charset val="1"/>
    </font>
    <font>
      <i val="true"/>
      <sz val="8"/>
      <color rgb="FF6B6D70"/>
      <name val="Arial"/>
      <family val="0"/>
      <charset val="1"/>
    </font>
    <font>
      <b val="true"/>
      <sz val="9"/>
      <color rgb="FF0A2540"/>
      <name val="Arial"/>
      <family val="0"/>
      <charset val="1"/>
    </font>
    <font>
      <sz val="9"/>
      <color rgb="FF000000"/>
      <name val="Arial"/>
      <family val="0"/>
      <charset val="1"/>
    </font>
    <font>
      <b val="true"/>
      <sz val="10"/>
      <color rgb="FF0A2540"/>
      <name val="Arial"/>
      <family val="0"/>
      <charset val="1"/>
    </font>
    <font>
      <b val="true"/>
      <sz val="10"/>
      <color rgb="FF000000"/>
      <name val="Arial"/>
      <family val="0"/>
      <charset val="1"/>
    </font>
    <font>
      <b val="true"/>
      <sz val="11"/>
      <color rgb="FF0A2540"/>
      <name val="Arial"/>
      <family val="0"/>
      <charset val="1"/>
    </font>
    <font>
      <b val="true"/>
      <sz val="10"/>
      <color rgb="FFB4863F"/>
      <name val="Arial"/>
      <family val="0"/>
      <charset val="1"/>
    </font>
    <font>
      <b val="true"/>
      <sz val="11"/>
      <color rgb="FFB4863F"/>
      <name val="Arial"/>
      <family val="0"/>
      <charset val="1"/>
    </font>
    <font>
      <b val="true"/>
      <sz val="15"/>
      <color rgb="FF0A2540"/>
      <name val="Arial"/>
      <family val="0"/>
      <charset val="1"/>
    </font>
    <font>
      <i val="true"/>
      <sz val="9"/>
      <color rgb="FF6B6D70"/>
      <name val="Arial"/>
      <family val="0"/>
      <charset val="1"/>
    </font>
    <font>
      <b val="true"/>
      <sz val="10"/>
      <color rgb="FFFFFFFF"/>
      <name val="Arial"/>
      <family val="0"/>
      <charset val="1"/>
    </font>
    <font>
      <b val="true"/>
      <sz val="9"/>
      <color rgb="FF000000"/>
      <name val="Arial"/>
      <family val="0"/>
      <charset val="1"/>
    </font>
    <font>
      <b val="true"/>
      <sz val="9"/>
      <color rgb="FF0000FF"/>
      <name val="Arial"/>
      <family val="0"/>
      <charset val="1"/>
    </font>
  </fonts>
  <fills count="7">
    <fill>
      <patternFill patternType="none"/>
    </fill>
    <fill>
      <patternFill patternType="gray125"/>
    </fill>
    <fill>
      <patternFill patternType="solid">
        <fgColor rgb="FF0A2540"/>
        <bgColor rgb="FF003300"/>
      </patternFill>
    </fill>
    <fill>
      <patternFill patternType="solid">
        <fgColor rgb="FFFFF9E6"/>
        <bgColor rgb="FFF5F2EC"/>
      </patternFill>
    </fill>
    <fill>
      <patternFill patternType="solid">
        <fgColor rgb="FFF5F2EC"/>
        <bgColor rgb="FFF5F7FA"/>
      </patternFill>
    </fill>
    <fill>
      <patternFill patternType="solid">
        <fgColor rgb="FFB4863F"/>
        <bgColor rgb="FF808000"/>
      </patternFill>
    </fill>
    <fill>
      <patternFill patternType="solid">
        <fgColor rgb="FFF5F7FA"/>
        <bgColor rgb="FFF5F2EC"/>
      </patternFill>
    </fill>
  </fills>
  <borders count="4">
    <border diagonalUp="false" diagonalDown="false">
      <left/>
      <right/>
      <top/>
      <bottom/>
      <diagonal/>
    </border>
    <border diagonalUp="false" diagonalDown="false">
      <left style="thin">
        <color rgb="FFD4D6D9"/>
      </left>
      <right style="thin">
        <color rgb="FFD4D6D9"/>
      </right>
      <top style="thin">
        <color rgb="FFD4D6D9"/>
      </top>
      <bottom style="thin">
        <color rgb="FFD4D6D9"/>
      </bottom>
      <diagonal/>
    </border>
    <border diagonalUp="false" diagonalDown="false">
      <left/>
      <right/>
      <top/>
      <bottom style="thin">
        <color rgb="FF0A2540"/>
      </bottom>
      <diagonal/>
    </border>
    <border diagonalUp="false" diagonalDown="false">
      <left/>
      <right/>
      <top style="thin">
        <color rgb="FF0A2540"/>
      </top>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34">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true" applyAlignment="false" applyProtection="false">
      <alignment horizontal="general" vertical="bottom" textRotation="0" wrapText="false" indent="0" shrinkToFit="false"/>
      <protection locked="true" hidden="false"/>
    </xf>
    <xf numFmtId="164" fontId="5" fillId="0" borderId="0" xfId="0" applyFont="true" applyBorder="true" applyAlignment="false" applyProtection="false">
      <alignment horizontal="general" vertical="bottom" textRotation="0" wrapText="false" indent="0" shrinkToFit="false"/>
      <protection locked="true" hidden="false"/>
    </xf>
    <xf numFmtId="164" fontId="6" fillId="0" borderId="0" xfId="0" applyFont="true" applyBorder="true" applyAlignment="true" applyProtection="false">
      <alignment horizontal="left" vertical="center" textRotation="0" wrapText="true" indent="0" shrinkToFit="false"/>
      <protection locked="true" hidden="false"/>
    </xf>
    <xf numFmtId="164" fontId="7" fillId="2" borderId="0" xfId="0" applyFont="true" applyBorder="true" applyAlignment="true" applyProtection="false">
      <alignment horizontal="left" vertical="center" textRotation="0" wrapText="false" indent="1" shrinkToFit="false"/>
      <protection locked="true" hidden="false"/>
    </xf>
    <xf numFmtId="164" fontId="8" fillId="0" borderId="0" xfId="0" applyFont="true" applyBorder="false" applyAlignment="true" applyProtection="false">
      <alignment horizontal="left" vertical="center" textRotation="0" wrapText="true" indent="0" shrinkToFit="false"/>
      <protection locked="true" hidden="false"/>
    </xf>
    <xf numFmtId="164" fontId="9" fillId="3" borderId="1" xfId="0" applyFont="true" applyBorder="true" applyAlignment="true" applyProtection="false">
      <alignment horizontal="center" vertical="center" textRotation="0" wrapText="false" indent="0" shrinkToFit="false"/>
      <protection locked="true" hidden="false"/>
    </xf>
    <xf numFmtId="164" fontId="10" fillId="0" borderId="0" xfId="0" applyFont="true" applyBorder="false" applyAlignment="true" applyProtection="false">
      <alignment horizontal="left" vertical="center" textRotation="0" wrapText="true" indent="0" shrinkToFit="false"/>
      <protection locked="true" hidden="false"/>
    </xf>
    <xf numFmtId="165" fontId="9" fillId="3" borderId="1" xfId="0" applyFont="true" applyBorder="true" applyAlignment="true" applyProtection="false">
      <alignment horizontal="center" vertical="center" textRotation="0" wrapText="false" indent="0" shrinkToFit="false"/>
      <protection locked="true" hidden="false"/>
    </xf>
    <xf numFmtId="164" fontId="11" fillId="0" borderId="2" xfId="0" applyFont="true" applyBorder="true" applyAlignment="true" applyProtection="false">
      <alignment horizontal="left" vertical="center" textRotation="0" wrapText="true" indent="0" shrinkToFit="false"/>
      <protection locked="true" hidden="false"/>
    </xf>
    <xf numFmtId="164" fontId="11" fillId="0" borderId="2" xfId="0" applyFont="true" applyBorder="true" applyAlignment="true" applyProtection="false">
      <alignment horizontal="center" vertical="center" textRotation="0" wrapText="false" indent="0" shrinkToFit="false"/>
      <protection locked="true" hidden="false"/>
    </xf>
    <xf numFmtId="164" fontId="12" fillId="0" borderId="0" xfId="0" applyFont="true" applyBorder="false" applyAlignment="true" applyProtection="false">
      <alignment horizontal="left" vertical="center" textRotation="0" wrapText="true" indent="0" shrinkToFit="false"/>
      <protection locked="true" hidden="false"/>
    </xf>
    <xf numFmtId="165" fontId="12" fillId="0" borderId="0" xfId="0" applyFont="true" applyBorder="false" applyAlignment="true" applyProtection="false">
      <alignment horizontal="right" vertical="center" textRotation="0" wrapText="false" indent="0" shrinkToFit="false"/>
      <protection locked="true" hidden="false"/>
    </xf>
    <xf numFmtId="164" fontId="13" fillId="0" borderId="3" xfId="0" applyFont="true" applyBorder="true" applyAlignment="true" applyProtection="false">
      <alignment horizontal="left" vertical="center" textRotation="0" wrapText="true" indent="0" shrinkToFit="false"/>
      <protection locked="true" hidden="false"/>
    </xf>
    <xf numFmtId="165" fontId="13" fillId="4" borderId="3" xfId="0" applyFont="true" applyBorder="true" applyAlignment="true" applyProtection="false">
      <alignment horizontal="right" vertical="center" textRotation="0" wrapText="false" indent="0" shrinkToFit="false"/>
      <protection locked="true" hidden="false"/>
    </xf>
    <xf numFmtId="164" fontId="7" fillId="5" borderId="0" xfId="0" applyFont="true" applyBorder="true" applyAlignment="true" applyProtection="false">
      <alignment horizontal="left" vertical="center" textRotation="0" wrapText="false" indent="1" shrinkToFit="false"/>
      <protection locked="true" hidden="false"/>
    </xf>
    <xf numFmtId="164" fontId="14" fillId="0" borderId="0" xfId="0" applyFont="true" applyBorder="false" applyAlignment="true" applyProtection="false">
      <alignment horizontal="left" vertical="center" textRotation="0" wrapText="true" indent="0" shrinkToFit="false"/>
      <protection locked="true" hidden="false"/>
    </xf>
    <xf numFmtId="165" fontId="15" fillId="6" borderId="0" xfId="0" applyFont="true" applyBorder="false" applyAlignment="true" applyProtection="false">
      <alignment horizontal="right" vertical="center" textRotation="0" wrapText="false" indent="0" shrinkToFit="false"/>
      <protection locked="true" hidden="false"/>
    </xf>
    <xf numFmtId="164" fontId="16" fillId="0" borderId="0" xfId="0" applyFont="true" applyBorder="false" applyAlignment="true" applyProtection="false">
      <alignment horizontal="left" vertical="center" textRotation="0" wrapText="true" indent="0" shrinkToFit="false"/>
      <protection locked="true" hidden="false"/>
    </xf>
    <xf numFmtId="166" fontId="17" fillId="4" borderId="0" xfId="0" applyFont="true" applyBorder="false" applyAlignment="true" applyProtection="false">
      <alignment horizontal="right" vertical="center" textRotation="0" wrapText="false" indent="0" shrinkToFit="false"/>
      <protection locked="true" hidden="false"/>
    </xf>
    <xf numFmtId="164" fontId="10" fillId="0" borderId="0" xfId="0" applyFont="true" applyBorder="true" applyAlignment="true" applyProtection="false">
      <alignment horizontal="left" vertical="center" textRotation="0" wrapText="true" indent="0" shrinkToFit="false"/>
      <protection locked="true" hidden="false"/>
    </xf>
    <xf numFmtId="164" fontId="18" fillId="0" borderId="0" xfId="0" applyFont="true" applyBorder="true" applyAlignment="false" applyProtection="false">
      <alignment horizontal="general" vertical="bottom" textRotation="0" wrapText="false" indent="0" shrinkToFit="false"/>
      <protection locked="true" hidden="false"/>
    </xf>
    <xf numFmtId="164" fontId="19" fillId="0" borderId="0" xfId="0" applyFont="true" applyBorder="true" applyAlignment="false" applyProtection="false">
      <alignment horizontal="general" vertical="bottom" textRotation="0" wrapText="false" indent="0" shrinkToFit="false"/>
      <protection locked="true" hidden="false"/>
    </xf>
    <xf numFmtId="164" fontId="20" fillId="2" borderId="1" xfId="0" applyFont="true" applyBorder="true" applyAlignment="true" applyProtection="false">
      <alignment horizontal="center" vertical="center" textRotation="0" wrapText="true" indent="0" shrinkToFit="false"/>
      <protection locked="true" hidden="false"/>
    </xf>
    <xf numFmtId="164" fontId="12" fillId="0" borderId="1" xfId="0" applyFont="true" applyBorder="true" applyAlignment="true" applyProtection="false">
      <alignment horizontal="left" vertical="center" textRotation="0" wrapText="true" indent="0" shrinkToFit="false"/>
      <protection locked="true" hidden="false"/>
    </xf>
    <xf numFmtId="164" fontId="12" fillId="0" borderId="1" xfId="0" applyFont="true" applyBorder="true" applyAlignment="true" applyProtection="false">
      <alignment horizontal="center" vertical="center" textRotation="0" wrapText="false" indent="0" shrinkToFit="false"/>
      <protection locked="true" hidden="false"/>
    </xf>
    <xf numFmtId="165" fontId="12" fillId="0" borderId="1" xfId="0" applyFont="true" applyBorder="true" applyAlignment="true" applyProtection="false">
      <alignment horizontal="center" vertical="center" textRotation="0" wrapText="false" indent="0" shrinkToFit="false"/>
      <protection locked="true" hidden="false"/>
    </xf>
    <xf numFmtId="164" fontId="21" fillId="0" borderId="1" xfId="0" applyFont="true" applyBorder="true" applyAlignment="true" applyProtection="false">
      <alignment horizontal="left" vertical="center" textRotation="0" wrapText="true" indent="0" shrinkToFit="false"/>
      <protection locked="true" hidden="false"/>
    </xf>
    <xf numFmtId="165" fontId="13" fillId="4" borderId="1" xfId="0" applyFont="true" applyBorder="true" applyAlignment="true" applyProtection="false">
      <alignment horizontal="center" vertical="center" textRotation="0" wrapText="false" indent="0" shrinkToFit="false"/>
      <protection locked="true" hidden="false"/>
    </xf>
    <xf numFmtId="164" fontId="11" fillId="0" borderId="2" xfId="0" applyFont="true" applyBorder="true" applyAlignment="false" applyProtection="false">
      <alignment horizontal="general" vertical="bottom" textRotation="0" wrapText="false" indent="0" shrinkToFit="false"/>
      <protection locked="true" hidden="false"/>
    </xf>
    <xf numFmtId="165" fontId="22" fillId="3" borderId="1" xfId="0" applyFont="true" applyBorder="true" applyAlignment="true" applyProtection="false">
      <alignment horizontal="center" vertical="center" textRotation="0" wrapText="false" indent="0" shrinkToFit="false"/>
      <protection locked="true" hidden="false"/>
    </xf>
    <xf numFmtId="167" fontId="22" fillId="3" borderId="1" xfId="0" applyFont="true" applyBorder="true" applyAlignment="true" applyProtection="false">
      <alignment horizontal="center" vertical="center" textRotation="0" wrapText="false" indent="0" shrinkToFit="false"/>
      <protection locked="true" hidden="false"/>
    </xf>
    <xf numFmtId="168" fontId="22" fillId="3" borderId="1" xfId="0" applyFont="true" applyBorder="true" applyAlignment="true" applyProtection="false">
      <alignment horizontal="center" vertical="center" textRotation="0" wrapText="false" indent="0" shrinkToFit="false"/>
      <protection locked="true" hidden="false"/>
    </xf>
    <xf numFmtId="169" fontId="22" fillId="3" borderId="1" xfId="0" applyFont="true" applyBorder="true" applyAlignment="true" applyProtection="false">
      <alignment horizontal="center" vertical="center"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9E6"/>
      <rgbColor rgb="FFF5F7FA"/>
      <rgbColor rgb="FF660066"/>
      <rgbColor rgb="FFFF8080"/>
      <rgbColor rgb="FF0066CC"/>
      <rgbColor rgb="FFD4D6D9"/>
      <rgbColor rgb="FF000080"/>
      <rgbColor rgb="FFFF00FF"/>
      <rgbColor rgb="FFFFFF00"/>
      <rgbColor rgb="FF00FFFF"/>
      <rgbColor rgb="FF800080"/>
      <rgbColor rgb="FF800000"/>
      <rgbColor rgb="FF008080"/>
      <rgbColor rgb="FF0000FF"/>
      <rgbColor rgb="FF00CCFF"/>
      <rgbColor rgb="FFF5F2EC"/>
      <rgbColor rgb="FFCCFFCC"/>
      <rgbColor rgb="FFFFFF99"/>
      <rgbColor rgb="FF99CCFF"/>
      <rgbColor rgb="FFFF99CC"/>
      <rgbColor rgb="FFCC99FF"/>
      <rgbColor rgb="FFFFCC99"/>
      <rgbColor rgb="FF3366FF"/>
      <rgbColor rgb="FF33CCCC"/>
      <rgbColor rgb="FF99CC00"/>
      <rgbColor rgb="FFFFCC00"/>
      <rgbColor rgb="FFFF9900"/>
      <rgbColor rgb="FFFF6600"/>
      <rgbColor rgb="FF6B6D70"/>
      <rgbColor rgb="FFB4863F"/>
      <rgbColor rgb="FF0A2540"/>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B2:F41"/>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2"/>
    <col collapsed="false" customWidth="true" hidden="false" outlineLevel="0" max="2" min="2" style="0" width="42"/>
    <col collapsed="false" customWidth="true" hidden="false" outlineLevel="0" max="3" min="3" style="0" width="22"/>
    <col collapsed="false" customWidth="true" hidden="false" outlineLevel="0" max="4" min="4" style="0" width="20"/>
    <col collapsed="false" customWidth="true" hidden="false" outlineLevel="0" max="5" min="5" style="0" width="3"/>
    <col collapsed="false" customWidth="true" hidden="false" outlineLevel="0" max="6" min="6" style="0" width="30"/>
  </cols>
  <sheetData>
    <row r="2" customFormat="false" ht="21.75" hidden="false" customHeight="true" outlineLevel="0" collapsed="false">
      <c r="B2" s="1" t="s">
        <v>0</v>
      </c>
      <c r="C2" s="1"/>
      <c r="D2" s="1"/>
    </row>
    <row r="3" customFormat="false" ht="15" hidden="false" customHeight="false" outlineLevel="0" collapsed="false">
      <c r="B3" s="2" t="s">
        <v>1</v>
      </c>
      <c r="C3" s="2"/>
      <c r="D3" s="2"/>
    </row>
    <row r="5" customFormat="false" ht="15" hidden="false" customHeight="true" outlineLevel="0" collapsed="false">
      <c r="B5" s="3" t="s">
        <v>2</v>
      </c>
      <c r="C5" s="3"/>
      <c r="D5" s="3"/>
    </row>
    <row r="6" customFormat="false" ht="15" hidden="false" customHeight="false" outlineLevel="0" collapsed="false">
      <c r="B6" s="3"/>
      <c r="C6" s="3"/>
      <c r="D6" s="3"/>
    </row>
    <row r="8" customFormat="false" ht="18" hidden="false" customHeight="true" outlineLevel="0" collapsed="false">
      <c r="B8" s="4" t="s">
        <v>3</v>
      </c>
      <c r="C8" s="4"/>
      <c r="D8" s="4"/>
    </row>
    <row r="9" customFormat="false" ht="19.4" hidden="false" customHeight="false" outlineLevel="0" collapsed="false">
      <c r="B9" s="5" t="s">
        <v>4</v>
      </c>
      <c r="C9" s="6" t="s">
        <v>5</v>
      </c>
      <c r="F9" s="7" t="s">
        <v>6</v>
      </c>
    </row>
    <row r="10" customFormat="false" ht="19.4" hidden="false" customHeight="false" outlineLevel="0" collapsed="false">
      <c r="B10" s="5" t="s">
        <v>7</v>
      </c>
      <c r="C10" s="8" t="n">
        <v>0</v>
      </c>
      <c r="F10" s="7" t="s">
        <v>8</v>
      </c>
    </row>
    <row r="11" customFormat="false" ht="19.4" hidden="false" customHeight="false" outlineLevel="0" collapsed="false">
      <c r="B11" s="5" t="s">
        <v>9</v>
      </c>
      <c r="C11" s="8" t="n">
        <v>45000</v>
      </c>
      <c r="F11" s="7" t="s">
        <v>10</v>
      </c>
    </row>
    <row r="12" customFormat="false" ht="19.4" hidden="false" customHeight="false" outlineLevel="0" collapsed="false">
      <c r="B12" s="5" t="s">
        <v>11</v>
      </c>
      <c r="C12" s="6" t="s">
        <v>12</v>
      </c>
      <c r="F12" s="7" t="s">
        <v>13</v>
      </c>
    </row>
    <row r="13" customFormat="false" ht="28.35" hidden="false" customHeight="false" outlineLevel="0" collapsed="false">
      <c r="B13" s="5" t="s">
        <v>14</v>
      </c>
      <c r="C13" s="8" t="n">
        <v>23000</v>
      </c>
      <c r="F13" s="7" t="s">
        <v>15</v>
      </c>
    </row>
    <row r="14" customFormat="false" ht="19.4" hidden="false" customHeight="false" outlineLevel="0" collapsed="false">
      <c r="B14" s="5" t="s">
        <v>16</v>
      </c>
      <c r="C14" s="8" t="n">
        <v>46</v>
      </c>
      <c r="F14" s="7" t="s">
        <v>17</v>
      </c>
    </row>
    <row r="16" customFormat="false" ht="18" hidden="false" customHeight="true" outlineLevel="0" collapsed="false">
      <c r="B16" s="4" t="s">
        <v>18</v>
      </c>
      <c r="C16" s="4"/>
      <c r="D16" s="4"/>
    </row>
    <row r="17" customFormat="false" ht="15" hidden="false" customHeight="false" outlineLevel="0" collapsed="false">
      <c r="B17" s="9" t="s">
        <v>19</v>
      </c>
      <c r="C17" s="10" t="s">
        <v>20</v>
      </c>
      <c r="D17" s="10" t="s">
        <v>21</v>
      </c>
    </row>
    <row r="18" customFormat="false" ht="15" hidden="false" customHeight="false" outlineLevel="0" collapsed="false">
      <c r="B18" s="11" t="s">
        <v>22</v>
      </c>
      <c r="C18" s="12" t="n">
        <v>6500</v>
      </c>
      <c r="D18" s="12" t="n">
        <v>8000</v>
      </c>
    </row>
    <row r="19" customFormat="false" ht="15" hidden="false" customHeight="false" outlineLevel="0" collapsed="false">
      <c r="B19" s="11" t="s">
        <v>23</v>
      </c>
      <c r="C19" s="12" t="n">
        <v>14500</v>
      </c>
      <c r="D19" s="12" t="n">
        <v>18500</v>
      </c>
    </row>
    <row r="20" customFormat="false" ht="15" hidden="false" customHeight="false" outlineLevel="0" collapsed="false">
      <c r="B20" s="11" t="s">
        <v>24</v>
      </c>
      <c r="C20" s="12" t="n">
        <v>50000</v>
      </c>
      <c r="D20" s="12" t="n">
        <v>70000</v>
      </c>
    </row>
    <row r="21" customFormat="false" ht="15" hidden="false" customHeight="false" outlineLevel="0" collapsed="false">
      <c r="B21" s="11" t="s">
        <v>25</v>
      </c>
      <c r="C21" s="12" t="n">
        <v>88000</v>
      </c>
      <c r="D21" s="12" t="n">
        <v>96000</v>
      </c>
    </row>
    <row r="22" customFormat="false" ht="15" hidden="false" customHeight="false" outlineLevel="0" collapsed="false">
      <c r="B22" s="11" t="s">
        <v>26</v>
      </c>
      <c r="C22" s="12" t="n">
        <v>4500</v>
      </c>
      <c r="D22" s="12" t="n">
        <v>6500</v>
      </c>
    </row>
    <row r="23" customFormat="false" ht="15" hidden="false" customHeight="false" outlineLevel="0" collapsed="false">
      <c r="B23" s="11" t="s">
        <v>27</v>
      </c>
      <c r="C23" s="12" t="n">
        <f aca="false">IF(C12="Physical office",30000,0)</f>
        <v>0</v>
      </c>
      <c r="D23" s="12" t="n">
        <f aca="false">IF(C12="Physical office",60000,0)</f>
        <v>0</v>
      </c>
    </row>
    <row r="24" customFormat="false" ht="15" hidden="false" customHeight="false" outlineLevel="0" collapsed="false">
      <c r="B24" s="13" t="s">
        <v>28</v>
      </c>
      <c r="C24" s="14" t="n">
        <f aca="false">SUM(C18:C23)</f>
        <v>163500</v>
      </c>
      <c r="D24" s="14" t="n">
        <f aca="false">SUM(D18:D23)</f>
        <v>199000</v>
      </c>
    </row>
    <row r="26" customFormat="false" ht="18" hidden="false" customHeight="true" outlineLevel="0" collapsed="false">
      <c r="B26" s="4" t="s">
        <v>29</v>
      </c>
      <c r="C26" s="4"/>
      <c r="D26" s="4"/>
    </row>
    <row r="27" customFormat="false" ht="15" hidden="false" customHeight="false" outlineLevel="0" collapsed="false">
      <c r="B27" s="9" t="s">
        <v>19</v>
      </c>
      <c r="C27" s="10" t="s">
        <v>30</v>
      </c>
    </row>
    <row r="28" customFormat="false" ht="15" hidden="false" customHeight="false" outlineLevel="0" collapsed="false">
      <c r="B28" s="11" t="s">
        <v>31</v>
      </c>
      <c r="C28" s="12" t="n">
        <f aca="false">C13</f>
        <v>23000</v>
      </c>
    </row>
    <row r="29" customFormat="false" ht="15" hidden="false" customHeight="false" outlineLevel="0" collapsed="false">
      <c r="B29" s="11" t="s">
        <v>32</v>
      </c>
      <c r="C29" s="12" t="n">
        <f aca="false">IF(C12="Virtual office",1200,IF(C12="Physical office",25000,0))</f>
        <v>1200</v>
      </c>
    </row>
    <row r="30" customFormat="false" ht="28.35" hidden="false" customHeight="false" outlineLevel="0" collapsed="false">
      <c r="B30" s="11" t="s">
        <v>33</v>
      </c>
      <c r="C30" s="12" t="n">
        <f aca="false">C10*MIN(C11,297270)*IF(C9="Manufacturing",Assumptions!$C$9,Assumptions!$C$8)</f>
        <v>0</v>
      </c>
      <c r="F30" s="7" t="s">
        <v>34</v>
      </c>
    </row>
    <row r="31" customFormat="false" ht="15" hidden="false" customHeight="false" outlineLevel="0" collapsed="false">
      <c r="B31" s="13" t="s">
        <v>35</v>
      </c>
      <c r="C31" s="14" t="n">
        <f aca="false">SUM(C28:C30)</f>
        <v>24200</v>
      </c>
    </row>
    <row r="33" customFormat="false" ht="18" hidden="false" customHeight="true" outlineLevel="0" collapsed="false">
      <c r="B33" s="15" t="s">
        <v>36</v>
      </c>
      <c r="C33" s="15"/>
      <c r="D33" s="15"/>
    </row>
    <row r="34" customFormat="false" ht="15" hidden="false" customHeight="false" outlineLevel="0" collapsed="false">
      <c r="B34" s="11" t="s">
        <v>37</v>
      </c>
      <c r="C34" s="12" t="n">
        <f aca="false">C31*12</f>
        <v>290400</v>
      </c>
    </row>
    <row r="35" customFormat="false" ht="15" hidden="false" customHeight="false" outlineLevel="0" collapsed="false">
      <c r="B35" s="16" t="s">
        <v>38</v>
      </c>
      <c r="C35" s="17" t="n">
        <f aca="false">C24+C34</f>
        <v>453900</v>
      </c>
    </row>
    <row r="36" customFormat="false" ht="15" hidden="false" customHeight="false" outlineLevel="0" collapsed="false">
      <c r="B36" s="16" t="s">
        <v>39</v>
      </c>
      <c r="C36" s="17" t="n">
        <f aca="false">D24+C34</f>
        <v>489400</v>
      </c>
    </row>
    <row r="37" customFormat="false" ht="15" hidden="false" customHeight="false" outlineLevel="0" collapsed="false">
      <c r="B37" s="18" t="s">
        <v>40</v>
      </c>
      <c r="C37" s="19" t="n">
        <f aca="false">((C35+C36)/2)/C14</f>
        <v>10253.2608695652</v>
      </c>
    </row>
    <row r="39" customFormat="false" ht="15" hidden="false" customHeight="true" outlineLevel="0" collapsed="false">
      <c r="B39" s="20" t="s">
        <v>41</v>
      </c>
      <c r="C39" s="20"/>
      <c r="D39" s="20"/>
      <c r="E39" s="20"/>
      <c r="F39" s="20"/>
    </row>
    <row r="40" customFormat="false" ht="15" hidden="false" customHeight="false" outlineLevel="0" collapsed="false">
      <c r="B40" s="20"/>
      <c r="C40" s="20"/>
      <c r="D40" s="20"/>
      <c r="E40" s="20"/>
      <c r="F40" s="20"/>
    </row>
    <row r="41" customFormat="false" ht="15" hidden="false" customHeight="false" outlineLevel="0" collapsed="false">
      <c r="B41" s="20"/>
      <c r="C41" s="20"/>
      <c r="D41" s="20"/>
      <c r="E41" s="20"/>
      <c r="F41" s="20"/>
    </row>
  </sheetData>
  <mergeCells count="8">
    <mergeCell ref="B2:D2"/>
    <mergeCell ref="B3:D3"/>
    <mergeCell ref="B5:D6"/>
    <mergeCell ref="B8:D8"/>
    <mergeCell ref="B16:D16"/>
    <mergeCell ref="B26:D26"/>
    <mergeCell ref="B33:D33"/>
    <mergeCell ref="B39:F41"/>
  </mergeCells>
  <dataValidations count="2">
    <dataValidation allowBlank="false" errorStyle="stop" operator="between" showDropDown="false" showErrorMessage="false" showInputMessage="false" sqref="C9" type="list">
      <formula1>"Consulting / Services,Software / SaaS,E-commerce / Trading,Manufacturing"</formula1>
      <formula2>0</formula2>
    </dataValidation>
    <dataValidation allowBlank="false" errorStyle="stop" operator="between" showDropDown="false" showErrorMessage="false" showInputMessage="false" sqref="C12" type="list">
      <formula1>"Virtual office,Physical office,None (home)"</formula1>
      <formula2>0</formula2>
    </dataValidation>
  </dataValidations>
  <printOptions headings="false" gridLines="false" gridLinesSet="true" horizontalCentered="false" verticalCentered="false"/>
  <pageMargins left="0.75" right="0.75" top="1" bottom="1"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B2:E17"/>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2"/>
    <col collapsed="false" customWidth="true" hidden="false" outlineLevel="0" max="2" min="2" style="0" width="34"/>
    <col collapsed="false" customWidth="true" hidden="false" outlineLevel="0" max="5" min="3" style="0" width="22"/>
  </cols>
  <sheetData>
    <row r="2" customFormat="false" ht="18.55" hidden="false" customHeight="false" outlineLevel="0" collapsed="false">
      <c r="B2" s="21" t="s">
        <v>42</v>
      </c>
      <c r="C2" s="21"/>
      <c r="D2" s="21"/>
      <c r="E2" s="21"/>
    </row>
    <row r="3" customFormat="false" ht="15" hidden="false" customHeight="false" outlineLevel="0" collapsed="false">
      <c r="B3" s="22" t="s">
        <v>43</v>
      </c>
      <c r="C3" s="22"/>
      <c r="D3" s="22"/>
      <c r="E3" s="22"/>
    </row>
    <row r="5" customFormat="false" ht="30" hidden="false" customHeight="true" outlineLevel="0" collapsed="false">
      <c r="B5" s="23"/>
      <c r="C5" s="23" t="s">
        <v>44</v>
      </c>
      <c r="D5" s="23" t="s">
        <v>45</v>
      </c>
      <c r="E5" s="23" t="s">
        <v>46</v>
      </c>
    </row>
    <row r="6" customFormat="false" ht="15" hidden="false" customHeight="false" outlineLevel="0" collapsed="false">
      <c r="B6" s="24" t="s">
        <v>47</v>
      </c>
      <c r="C6" s="25" t="n">
        <v>0</v>
      </c>
      <c r="D6" s="25" t="n">
        <v>0</v>
      </c>
      <c r="E6" s="25" t="n">
        <v>4</v>
      </c>
    </row>
    <row r="7" customFormat="false" ht="15" hidden="false" customHeight="false" outlineLevel="0" collapsed="false">
      <c r="B7" s="24" t="s">
        <v>48</v>
      </c>
      <c r="C7" s="25" t="s">
        <v>49</v>
      </c>
      <c r="D7" s="25" t="s">
        <v>49</v>
      </c>
      <c r="E7" s="26" t="n">
        <v>55000</v>
      </c>
    </row>
    <row r="8" customFormat="false" ht="15" hidden="false" customHeight="false" outlineLevel="0" collapsed="false">
      <c r="B8" s="24" t="s">
        <v>11</v>
      </c>
      <c r="C8" s="25" t="s">
        <v>50</v>
      </c>
      <c r="D8" s="25" t="s">
        <v>50</v>
      </c>
      <c r="E8" s="25" t="s">
        <v>51</v>
      </c>
    </row>
    <row r="9" customFormat="false" ht="15" hidden="false" customHeight="false" outlineLevel="0" collapsed="false">
      <c r="B9" s="24" t="s">
        <v>52</v>
      </c>
      <c r="C9" s="26" t="n">
        <v>23000</v>
      </c>
      <c r="D9" s="26" t="n">
        <v>46000</v>
      </c>
      <c r="E9" s="26" t="n">
        <v>46000</v>
      </c>
    </row>
    <row r="10" customFormat="false" ht="15" hidden="false" customHeight="false" outlineLevel="0" collapsed="false">
      <c r="B10" s="24" t="s">
        <v>53</v>
      </c>
      <c r="C10" s="26" t="n">
        <v>181000</v>
      </c>
      <c r="D10" s="26" t="n">
        <v>181000</v>
      </c>
      <c r="E10" s="26" t="n">
        <v>211000</v>
      </c>
    </row>
    <row r="11" customFormat="false" ht="15" hidden="false" customHeight="false" outlineLevel="0" collapsed="false">
      <c r="B11" s="24" t="s">
        <v>54</v>
      </c>
      <c r="C11" s="26" t="n">
        <f aca="false">C9+1200</f>
        <v>24200</v>
      </c>
      <c r="D11" s="26" t="n">
        <f aca="false">D9+1200</f>
        <v>47200</v>
      </c>
      <c r="E11" s="26" t="n">
        <f aca="false">E9+25000+(E6*E7*1.34)</f>
        <v>365800</v>
      </c>
    </row>
    <row r="12" customFormat="false" ht="15" hidden="false" customHeight="false" outlineLevel="0" collapsed="false">
      <c r="B12" s="24" t="s">
        <v>55</v>
      </c>
      <c r="C12" s="26" t="n">
        <f aca="false">C11*12</f>
        <v>290400</v>
      </c>
      <c r="D12" s="26" t="n">
        <f aca="false">D11*12</f>
        <v>566400</v>
      </c>
      <c r="E12" s="26" t="n">
        <f aca="false">E11*12</f>
        <v>4389600</v>
      </c>
    </row>
    <row r="13" customFormat="false" ht="15" hidden="false" customHeight="false" outlineLevel="0" collapsed="false">
      <c r="B13" s="27" t="s">
        <v>56</v>
      </c>
      <c r="C13" s="28" t="n">
        <f aca="false">C10+C12</f>
        <v>471400</v>
      </c>
      <c r="D13" s="28" t="n">
        <f aca="false">D10+D12</f>
        <v>747400</v>
      </c>
      <c r="E13" s="28" t="n">
        <f aca="false">E10+E12</f>
        <v>4600600</v>
      </c>
    </row>
    <row r="15" customFormat="false" ht="15" hidden="false" customHeight="true" outlineLevel="0" collapsed="false">
      <c r="B15" s="20" t="s">
        <v>57</v>
      </c>
      <c r="C15" s="20"/>
      <c r="D15" s="20"/>
      <c r="E15" s="20"/>
    </row>
    <row r="16" customFormat="false" ht="15" hidden="false" customHeight="false" outlineLevel="0" collapsed="false">
      <c r="B16" s="20"/>
      <c r="C16" s="20"/>
      <c r="D16" s="20"/>
      <c r="E16" s="20"/>
    </row>
    <row r="17" customFormat="false" ht="15" hidden="false" customHeight="false" outlineLevel="0" collapsed="false">
      <c r="B17" s="20"/>
      <c r="C17" s="20"/>
      <c r="D17" s="20"/>
      <c r="E17" s="20"/>
    </row>
  </sheetData>
  <mergeCells count="3">
    <mergeCell ref="B2:E2"/>
    <mergeCell ref="B3:E3"/>
    <mergeCell ref="B15:E17"/>
  </mergeCells>
  <printOptions headings="false" gridLines="false" gridLinesSet="true" horizontalCentered="false" verticalCentered="false"/>
  <pageMargins left="0.75" right="0.75" top="1" bottom="1"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B2:D19"/>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2"/>
    <col collapsed="false" customWidth="true" hidden="false" outlineLevel="0" max="2" min="2" style="0" width="44"/>
    <col collapsed="false" customWidth="true" hidden="false" outlineLevel="0" max="3" min="3" style="0" width="16"/>
    <col collapsed="false" customWidth="true" hidden="false" outlineLevel="0" max="4" min="4" style="0" width="50"/>
  </cols>
  <sheetData>
    <row r="2" customFormat="false" ht="18.55" hidden="false" customHeight="false" outlineLevel="0" collapsed="false">
      <c r="B2" s="21" t="s">
        <v>58</v>
      </c>
      <c r="C2" s="21"/>
      <c r="D2" s="21"/>
    </row>
    <row r="3" customFormat="false" ht="15" hidden="false" customHeight="false" outlineLevel="0" collapsed="false">
      <c r="B3" s="22" t="s">
        <v>59</v>
      </c>
      <c r="C3" s="22"/>
      <c r="D3" s="22"/>
    </row>
    <row r="5" customFormat="false" ht="15" hidden="false" customHeight="false" outlineLevel="0" collapsed="false">
      <c r="B5" s="29" t="s">
        <v>60</v>
      </c>
      <c r="C5" s="29" t="s">
        <v>61</v>
      </c>
      <c r="D5" s="29" t="s">
        <v>62</v>
      </c>
    </row>
    <row r="6" customFormat="false" ht="15" hidden="false" customHeight="false" outlineLevel="0" collapsed="false">
      <c r="B6" s="11" t="s">
        <v>63</v>
      </c>
      <c r="C6" s="30" t="n">
        <v>33030</v>
      </c>
      <c r="D6" s="7" t="s">
        <v>64</v>
      </c>
    </row>
    <row r="7" customFormat="false" ht="15" hidden="false" customHeight="false" outlineLevel="0" collapsed="false">
      <c r="B7" s="11" t="s">
        <v>65</v>
      </c>
      <c r="C7" s="30" t="n">
        <v>297270</v>
      </c>
      <c r="D7" s="7" t="s">
        <v>66</v>
      </c>
    </row>
    <row r="8" customFormat="false" ht="15" hidden="false" customHeight="false" outlineLevel="0" collapsed="false">
      <c r="B8" s="11" t="s">
        <v>67</v>
      </c>
      <c r="C8" s="31" t="n">
        <v>1.34</v>
      </c>
      <c r="D8" s="7" t="s">
        <v>68</v>
      </c>
    </row>
    <row r="9" customFormat="false" ht="15" hidden="false" customHeight="false" outlineLevel="0" collapsed="false">
      <c r="B9" s="11" t="s">
        <v>69</v>
      </c>
      <c r="C9" s="31" t="n">
        <v>1.3</v>
      </c>
      <c r="D9" s="7" t="s">
        <v>70</v>
      </c>
    </row>
    <row r="10" customFormat="false" ht="15" hidden="false" customHeight="false" outlineLevel="0" collapsed="false">
      <c r="B10" s="11" t="s">
        <v>71</v>
      </c>
      <c r="C10" s="32" t="n">
        <v>0.25</v>
      </c>
      <c r="D10" s="7" t="s">
        <v>72</v>
      </c>
    </row>
    <row r="11" customFormat="false" ht="15" hidden="false" customHeight="false" outlineLevel="0" collapsed="false">
      <c r="B11" s="11" t="s">
        <v>73</v>
      </c>
      <c r="C11" s="32" t="n">
        <v>0.1</v>
      </c>
      <c r="D11" s="7" t="s">
        <v>74</v>
      </c>
    </row>
    <row r="12" customFormat="false" ht="15" hidden="false" customHeight="false" outlineLevel="0" collapsed="false">
      <c r="B12" s="11" t="s">
        <v>75</v>
      </c>
      <c r="C12" s="32" t="n">
        <v>0.2</v>
      </c>
      <c r="D12" s="7" t="s">
        <v>76</v>
      </c>
    </row>
    <row r="13" customFormat="false" ht="15" hidden="false" customHeight="false" outlineLevel="0" collapsed="false">
      <c r="B13" s="11" t="s">
        <v>77</v>
      </c>
      <c r="C13" s="33" t="n">
        <v>0.00759</v>
      </c>
      <c r="D13" s="7" t="s">
        <v>78</v>
      </c>
    </row>
    <row r="16" customFormat="false" ht="15" hidden="false" customHeight="true" outlineLevel="0" collapsed="false">
      <c r="B16" s="20" t="s">
        <v>79</v>
      </c>
      <c r="C16" s="20"/>
      <c r="D16" s="20"/>
    </row>
    <row r="17" customFormat="false" ht="15" hidden="false" customHeight="false" outlineLevel="0" collapsed="false">
      <c r="B17" s="20"/>
      <c r="C17" s="20"/>
      <c r="D17" s="20"/>
    </row>
    <row r="18" customFormat="false" ht="15" hidden="false" customHeight="false" outlineLevel="0" collapsed="false">
      <c r="B18" s="20"/>
      <c r="C18" s="20"/>
      <c r="D18" s="20"/>
    </row>
    <row r="19" customFormat="false" ht="15" hidden="false" customHeight="false" outlineLevel="0" collapsed="false">
      <c r="B19" s="20"/>
      <c r="C19" s="20"/>
      <c r="D19" s="20"/>
    </row>
  </sheetData>
  <mergeCells count="3">
    <mergeCell ref="B2:D2"/>
    <mergeCell ref="B3:D3"/>
    <mergeCell ref="B16:D19"/>
  </mergeCells>
  <printOptions headings="false" gridLines="false" gridLinesSet="true" horizontalCentered="false" verticalCentered="false"/>
  <pageMargins left="0.75" right="0.75" top="1" bottom="1"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2026-07-02T19:39:07Z</dcterms:created>
  <dc:creator>openpyxl</dc:creator>
  <dc:description/>
  <dc:language>en-US</dc:language>
  <cp:lastModifiedBy/>
  <dcterms:modified xsi:type="dcterms:W3CDTF">2026-07-02T19:39:07Z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